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'BSHEET'!$A$1</definedName>
    <definedName name="_xlnm.Print_Area" localSheetId="1">'BSHEET'!$A$1:$H$51</definedName>
    <definedName name="_xlnm.Print_Area" localSheetId="3">'CFLOW'!$A$1:$G$53</definedName>
    <definedName name="_xlnm.Print_Area" localSheetId="2">'EQUITY CHANGE'!$A$1:$R$50</definedName>
    <definedName name="_xlnm.Print_Area" localSheetId="0">'INCOME'!$A$1:$H$47</definedName>
  </definedNames>
  <calcPr fullCalcOnLoad="1"/>
</workbook>
</file>

<file path=xl/sharedStrings.xml><?xml version="1.0" encoding="utf-8"?>
<sst xmlns="http://schemas.openxmlformats.org/spreadsheetml/2006/main" count="153" uniqueCount="115">
  <si>
    <t>Revenue</t>
  </si>
  <si>
    <t>Current</t>
  </si>
  <si>
    <t>Comparative</t>
  </si>
  <si>
    <t>RM '000</t>
  </si>
  <si>
    <t>NCB HOLDINGS BHD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</si>
  <si>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</si>
  <si>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</si>
  <si>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</si>
  <si>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</si>
  <si>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</si>
  <si>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</si>
  <si>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</si>
  <si>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</si>
  <si>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</si>
  <si>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</si>
  <si>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</si>
  <si>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</si>
  <si>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</si>
  <si>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</si>
  <si>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</si>
  <si>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</si>
  <si>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</si>
  <si>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</si>
  <si>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</si>
  <si>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</si>
  <si>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</si>
  <si>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</si>
  <si>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</si>
  <si>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</si>
  <si>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</si>
  <si>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</si>
  <si>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</si>
  <si>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</si>
  <si>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</si>
  <si>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</si>
  <si>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>Long Term Liabilities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</si>
  <si>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</si>
  <si>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</si>
  <si>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</si>
  <si>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</si>
  <si>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</si>
  <si>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</si>
  <si>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</si>
  <si>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CONDENSED CONSOLIDATED STATEMENTS OF CHANGES IN EQUITY</t>
  </si>
  <si>
    <t>Distributable</t>
  </si>
  <si>
    <t>Quarter Ended</t>
  </si>
  <si>
    <t>Property, Plant and  Equipment</t>
  </si>
  <si>
    <t xml:space="preserve">(The Condensed Consolidated Balance Sheet should be read in conjunction with the 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</si>
  <si>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</si>
  <si>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</si>
  <si>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</si>
  <si>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</si>
  <si>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</si>
  <si>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</si>
  <si>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</si>
  <si>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</si>
  <si>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</si>
  <si>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</si>
  <si>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</si>
  <si>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</si>
  <si>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</si>
  <si>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</si>
  <si>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</si>
  <si>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</si>
  <si>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</si>
  <si>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</si>
  <si>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</si>
  <si>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</si>
  <si>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</si>
  <si>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</si>
  <si>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</si>
  <si>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</si>
  <si>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EFFECT OF EXCHANGE RATE CHANGES</t>
  </si>
  <si>
    <t>2003</t>
  </si>
  <si>
    <t>Balance at 1 January 2003</t>
  </si>
  <si>
    <t>Profit After Tax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</si>
  <si>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</si>
  <si>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</si>
  <si>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</si>
  <si>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</si>
  <si>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</si>
  <si>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</si>
  <si>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</si>
  <si>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Net Profit For The Period</t>
  </si>
  <si>
    <t>Bank Borrowings Repaid</t>
  </si>
  <si>
    <t>Cash and cash equivalents comprise of:</t>
  </si>
  <si>
    <t>Tax Paid</t>
  </si>
  <si>
    <t>31/12/2003</t>
  </si>
  <si>
    <t>Prior Year Adjustment</t>
  </si>
  <si>
    <t>2004</t>
  </si>
  <si>
    <t>Financial Report for the year ended 31 December 2003)</t>
  </si>
  <si>
    <t>Annual Financial Report for the year ended 31 December 2003)</t>
  </si>
  <si>
    <t>Deferred Tax Asset</t>
  </si>
  <si>
    <t>Balance at 1 January 2004</t>
  </si>
  <si>
    <t>As at 1 January 2003 (Restated)</t>
  </si>
  <si>
    <t>(The Condensed Consolidated Statement of Changes in Equity should be read in conjunction with the Annual Financial Report for the year ended 31 December 2003)</t>
  </si>
  <si>
    <t>FOR THE SECOND QUARTER ENDED 30 JUNE 2004</t>
  </si>
  <si>
    <t>30 June</t>
  </si>
  <si>
    <t>6 Month</t>
  </si>
  <si>
    <t>AS AT 30 JUNE  2004</t>
  </si>
  <si>
    <t>30/06/2004</t>
  </si>
  <si>
    <t>FOR THE 6 MONTHS ENDED 30 JUNE  2004</t>
  </si>
  <si>
    <t xml:space="preserve">For The 6 Month Period   </t>
  </si>
  <si>
    <t>Ended 30 June 2004</t>
  </si>
  <si>
    <t>As At 30 June 2004</t>
  </si>
  <si>
    <t>Ended 30 June 2003</t>
  </si>
  <si>
    <t>As At 30 June 2003</t>
  </si>
  <si>
    <t>FOR THE 6 MONTHS ENDED 30 JUNE 2004</t>
  </si>
  <si>
    <t xml:space="preserve">6 Months </t>
  </si>
  <si>
    <t xml:space="preserve">   Proposed Dividend</t>
  </si>
  <si>
    <t>Final Dividend 2003</t>
  </si>
  <si>
    <t>Interim Dividend 2004</t>
  </si>
  <si>
    <t>Final Dividend 2002</t>
  </si>
  <si>
    <t>Interim Dividend 2003</t>
  </si>
  <si>
    <t>Dividends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</si>
</sst>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_);_(@_)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0" fontId="2" fillId="0" borderId="0" xfId="0" applyFont="1" applyAlignment="1">
      <alignment horizontal="center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1" fontId="4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5" fontId="4" fillId="0" borderId="0" xfId="0" applyNumberFormat="1" applyFont="1" applyAlignment="1">
      <alignment/>
    </xf>
    <xf numFmtId="41" fontId="4" fillId="0" borderId="2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1" fillId="0" borderId="0" xfId="16" applyNumberFormat="1" applyFont="1" applyAlignment="1">
      <alignment horizontal="right"/>
    </xf>
    <xf numFmtId="41" fontId="3" fillId="0" borderId="1" xfId="16" applyFont="1" applyBorder="1" applyAlignment="1">
      <alignment horizontal="center"/>
    </xf>
    <xf numFmtId="41" fontId="3" fillId="0" borderId="0" xfId="16" applyFont="1" applyAlignment="1">
      <alignment horizontal="center"/>
    </xf>
    <xf numFmtId="41" fontId="2" fillId="0" borderId="0" xfId="16" applyFont="1" applyAlignment="1">
      <alignment horizontal="center"/>
    </xf>
    <xf numFmtId="41" fontId="2" fillId="0" borderId="0" xfId="16" applyFont="1" applyAlignment="1" quotePrefix="1">
      <alignment horizontal="center"/>
    </xf>
    <xf numFmtId="16" fontId="2" fillId="0" borderId="0" xfId="16" applyNumberFormat="1" applyFont="1" applyAlignment="1" quotePrefix="1">
      <alignment horizontal="center"/>
    </xf>
    <xf numFmtId="41" fontId="1" fillId="0" borderId="0" xfId="16" applyFont="1" applyAlignment="1">
      <alignment horizontal="center"/>
    </xf>
    <xf numFmtId="167" fontId="1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9"/>
  <sheetViews>
    <sheetView tabSelected="1" workbookViewId="0" topLeftCell="A31">
      <selection activeCell="F37" sqref="F37"/>
    </sheetView>
  </sheetViews>
  <sheetFormatPr defaultColWidth="9.140625" defaultRowHeight="12.75"/>
  <cols>
    <col min="1" max="1" width="25.7109375" style="0" customWidth="1"/>
    <col min="2" max="2" width="17.421875" style="1" customWidth="1"/>
    <col min="3" max="3" width="1.1484375" style="1" customWidth="1"/>
    <col min="4" max="4" width="17.140625" style="1" customWidth="1"/>
    <col min="5" max="5" width="0.5625" style="1" customWidth="1"/>
    <col min="6" max="6" width="21.00390625" style="1" customWidth="1"/>
    <col min="7" max="7" width="0.9921875" style="1" customWidth="1"/>
    <col min="8" max="8" width="20.7109375" style="1" customWidth="1"/>
  </cols>
  <sheetData>
    <row r="3" spans="1:8" ht="18">
      <c r="A3" s="57" t="s">
        <v>4</v>
      </c>
      <c r="B3" s="57"/>
      <c r="C3" s="57"/>
      <c r="D3" s="57"/>
      <c r="E3" s="57"/>
      <c r="F3" s="57"/>
      <c r="G3" s="57"/>
      <c r="H3" s="57"/>
    </row>
    <row r="4" spans="1:8" ht="15.75">
      <c r="A4" s="6"/>
      <c r="B4" s="7"/>
      <c r="C4" s="7"/>
      <c r="D4" s="7"/>
      <c r="E4" s="7"/>
      <c r="F4" s="7"/>
      <c r="G4" s="7"/>
      <c r="H4" s="7"/>
    </row>
    <row r="5" spans="1:8" ht="18">
      <c r="A5" s="57" t="s">
        <v>5</v>
      </c>
      <c r="B5" s="57"/>
      <c r="C5" s="57"/>
      <c r="D5" s="57"/>
      <c r="E5" s="57"/>
      <c r="F5" s="57"/>
      <c r="G5" s="57"/>
      <c r="H5" s="57"/>
    </row>
    <row r="6" spans="1:8" ht="18">
      <c r="A6" s="57" t="s">
        <v>96</v>
      </c>
      <c r="B6" s="57"/>
      <c r="C6" s="57"/>
      <c r="D6" s="57"/>
      <c r="E6" s="57"/>
      <c r="F6" s="57"/>
      <c r="G6" s="57"/>
      <c r="H6" s="57"/>
    </row>
    <row r="7" spans="1:8" ht="18">
      <c r="A7" s="34"/>
      <c r="B7" s="34"/>
      <c r="C7" s="34"/>
      <c r="D7" s="34"/>
      <c r="E7" s="34"/>
      <c r="F7" s="34"/>
      <c r="G7" s="34"/>
      <c r="H7" s="34"/>
    </row>
    <row r="8" spans="1:8" ht="18">
      <c r="A8" s="34"/>
      <c r="B8" s="34"/>
      <c r="C8" s="34"/>
      <c r="D8" s="34"/>
      <c r="E8" s="34"/>
      <c r="F8" s="34"/>
      <c r="G8" s="34"/>
      <c r="H8" s="34"/>
    </row>
    <row r="9" spans="1:8" ht="18">
      <c r="A9" s="34"/>
      <c r="B9" s="34"/>
      <c r="C9" s="34"/>
      <c r="D9" s="34"/>
      <c r="E9" s="34"/>
      <c r="F9" s="34"/>
      <c r="G9" s="34"/>
      <c r="H9" s="34"/>
    </row>
    <row r="10" spans="1:8" ht="15">
      <c r="A10" s="2"/>
      <c r="B10" s="3"/>
      <c r="C10" s="3"/>
      <c r="D10" s="3"/>
      <c r="E10" s="3"/>
      <c r="F10" s="3"/>
      <c r="G10" s="3"/>
      <c r="H10" s="3"/>
    </row>
    <row r="11" spans="1:8" ht="15">
      <c r="A11" s="2"/>
      <c r="B11" s="3"/>
      <c r="C11" s="3"/>
      <c r="D11" s="3"/>
      <c r="E11" s="3"/>
      <c r="F11" s="3"/>
      <c r="G11" s="3"/>
      <c r="H11" s="3"/>
    </row>
    <row r="12" spans="1:8" ht="15.75">
      <c r="A12" s="2"/>
      <c r="B12" s="53" t="s">
        <v>89</v>
      </c>
      <c r="C12" s="7"/>
      <c r="D12" s="53" t="s">
        <v>73</v>
      </c>
      <c r="E12" s="7"/>
      <c r="F12" s="53" t="s">
        <v>89</v>
      </c>
      <c r="G12" s="7"/>
      <c r="H12" s="53" t="s">
        <v>73</v>
      </c>
    </row>
    <row r="13" spans="1:8" ht="15.75">
      <c r="A13" s="2"/>
      <c r="B13" s="52" t="s">
        <v>1</v>
      </c>
      <c r="C13" s="7"/>
      <c r="D13" s="52" t="s">
        <v>2</v>
      </c>
      <c r="E13" s="7"/>
      <c r="F13" s="52" t="s">
        <v>98</v>
      </c>
      <c r="G13" s="7"/>
      <c r="H13" s="52" t="s">
        <v>98</v>
      </c>
    </row>
    <row r="14" spans="1:8" ht="15.75">
      <c r="A14" s="2"/>
      <c r="B14" s="52" t="s">
        <v>45</v>
      </c>
      <c r="C14" s="7"/>
      <c r="D14" s="52" t="s">
        <v>45</v>
      </c>
      <c r="E14" s="7"/>
      <c r="F14" s="52" t="s">
        <v>70</v>
      </c>
      <c r="G14" s="7"/>
      <c r="H14" s="52" t="s">
        <v>70</v>
      </c>
    </row>
    <row r="15" spans="1:8" ht="15.75">
      <c r="A15" s="2"/>
      <c r="B15" s="54" t="s">
        <v>97</v>
      </c>
      <c r="C15" s="8"/>
      <c r="D15" s="53" t="str">
        <f>B15</f>
        <v>30 June</v>
      </c>
      <c r="E15" s="8"/>
      <c r="F15" s="53" t="str">
        <f>B15</f>
        <v>30 June</v>
      </c>
      <c r="G15" s="8"/>
      <c r="H15" s="53" t="str">
        <f>B15</f>
        <v>30 June</v>
      </c>
    </row>
    <row r="16" spans="1:8" ht="15.75">
      <c r="A16" s="2"/>
      <c r="B16" s="52" t="s">
        <v>3</v>
      </c>
      <c r="C16" s="7"/>
      <c r="D16" s="52" t="s">
        <v>3</v>
      </c>
      <c r="E16" s="7"/>
      <c r="F16" s="52" t="s">
        <v>3</v>
      </c>
      <c r="G16" s="7"/>
      <c r="H16" s="52" t="s">
        <v>3</v>
      </c>
    </row>
    <row r="17" spans="1:8" ht="15">
      <c r="A17" s="2"/>
      <c r="B17" s="3"/>
      <c r="C17" s="3"/>
      <c r="D17" s="3"/>
      <c r="E17" s="3"/>
      <c r="F17" s="3"/>
      <c r="G17" s="3"/>
      <c r="H17" s="55"/>
    </row>
    <row r="18" spans="1:8" ht="15">
      <c r="A18" s="2" t="s">
        <v>0</v>
      </c>
      <c r="B18" s="3">
        <v>212946</v>
      </c>
      <c r="C18" s="3"/>
      <c r="D18" s="3">
        <v>184317</v>
      </c>
      <c r="E18" s="3"/>
      <c r="F18" s="3">
        <f>405646</f>
        <v>405646</v>
      </c>
      <c r="G18" s="3"/>
      <c r="H18" s="3">
        <v>363343</v>
      </c>
    </row>
    <row r="19" spans="1:8" ht="15">
      <c r="A19" s="2"/>
      <c r="B19" s="3"/>
      <c r="C19" s="3"/>
      <c r="D19" s="3"/>
      <c r="E19" s="3"/>
      <c r="F19" s="3"/>
      <c r="G19" s="3"/>
      <c r="H19" s="3"/>
    </row>
    <row r="20" spans="1:8" ht="15">
      <c r="A20" s="2" t="s">
        <v>6</v>
      </c>
      <c r="B20" s="3">
        <f>-164095+9</f>
        <v>-164086</v>
      </c>
      <c r="C20" s="3"/>
      <c r="D20" s="3">
        <v>-156095</v>
      </c>
      <c r="E20" s="3"/>
      <c r="F20" s="3">
        <v>-323027</v>
      </c>
      <c r="G20" s="3"/>
      <c r="H20" s="3">
        <v>-304009</v>
      </c>
    </row>
    <row r="21" spans="1:8" ht="15">
      <c r="A21" s="2"/>
      <c r="B21" s="3"/>
      <c r="C21" s="3"/>
      <c r="D21" s="3"/>
      <c r="E21" s="3"/>
      <c r="F21" s="3"/>
      <c r="G21" s="3"/>
      <c r="H21" s="3"/>
    </row>
    <row r="22" spans="1:8" ht="15">
      <c r="A22" s="2" t="s">
        <v>7</v>
      </c>
      <c r="B22" s="3">
        <v>5250</v>
      </c>
      <c r="C22" s="3"/>
      <c r="D22" s="3">
        <v>3768</v>
      </c>
      <c r="E22" s="3"/>
      <c r="F22" s="3">
        <f>10989-640</f>
        <v>10349</v>
      </c>
      <c r="G22" s="3"/>
      <c r="H22" s="3">
        <v>6306</v>
      </c>
    </row>
    <row r="23" spans="1:8" ht="15">
      <c r="A23" s="2"/>
      <c r="B23" s="4"/>
      <c r="C23" s="3"/>
      <c r="D23" s="4"/>
      <c r="E23" s="3"/>
      <c r="F23" s="4"/>
      <c r="G23" s="3"/>
      <c r="H23" s="4"/>
    </row>
    <row r="24" spans="1:8" ht="15">
      <c r="A24" s="2" t="s">
        <v>8</v>
      </c>
      <c r="B24" s="3">
        <f>SUM(B18:B22)</f>
        <v>54110</v>
      </c>
      <c r="C24" s="3"/>
      <c r="D24" s="3">
        <f>SUM(D18:D22)</f>
        <v>31990</v>
      </c>
      <c r="E24" s="3"/>
      <c r="F24" s="3">
        <f>SUM(F18:F22)</f>
        <v>92968</v>
      </c>
      <c r="G24" s="3"/>
      <c r="H24" s="3">
        <f>SUM(H18:H22)</f>
        <v>65640</v>
      </c>
    </row>
    <row r="25" spans="1:8" ht="15">
      <c r="A25" s="2"/>
      <c r="B25" s="3"/>
      <c r="C25" s="3"/>
      <c r="D25" s="3"/>
      <c r="E25" s="3"/>
      <c r="F25" s="3"/>
      <c r="G25" s="3"/>
      <c r="H25" s="3"/>
    </row>
    <row r="26" spans="1:8" ht="15">
      <c r="A26" s="2" t="s">
        <v>9</v>
      </c>
      <c r="B26" s="3">
        <v>-152</v>
      </c>
      <c r="C26" s="3"/>
      <c r="D26" s="3">
        <v>-316</v>
      </c>
      <c r="E26" s="3"/>
      <c r="F26" s="3">
        <v>-309</v>
      </c>
      <c r="G26" s="3"/>
      <c r="H26" s="3">
        <v>-885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10</v>
      </c>
      <c r="B28" s="3">
        <v>-306</v>
      </c>
      <c r="C28" s="3"/>
      <c r="D28" s="3">
        <v>179</v>
      </c>
      <c r="E28" s="3"/>
      <c r="F28" s="3">
        <v>-301</v>
      </c>
      <c r="G28" s="3"/>
      <c r="H28" s="3">
        <v>45</v>
      </c>
    </row>
    <row r="29" spans="1:8" ht="15">
      <c r="A29" s="2" t="s">
        <v>11</v>
      </c>
      <c r="B29" s="3"/>
      <c r="C29" s="3"/>
      <c r="D29" s="3"/>
      <c r="E29" s="3"/>
      <c r="F29" s="3"/>
      <c r="G29" s="3"/>
      <c r="H29" s="3"/>
    </row>
    <row r="30" spans="1:8" ht="15">
      <c r="A30" s="2"/>
      <c r="B30" s="4"/>
      <c r="C30" s="3"/>
      <c r="D30" s="4"/>
      <c r="E30" s="3"/>
      <c r="F30" s="4"/>
      <c r="G30" s="3"/>
      <c r="H30" s="4"/>
    </row>
    <row r="31" spans="1:8" ht="15">
      <c r="A31" s="2" t="s">
        <v>12</v>
      </c>
      <c r="B31" s="3">
        <f>SUM(B24:B28)</f>
        <v>53652</v>
      </c>
      <c r="C31" s="3"/>
      <c r="D31" s="3">
        <f>SUM(D24:D28)</f>
        <v>31853</v>
      </c>
      <c r="E31" s="3"/>
      <c r="F31" s="3">
        <f>SUM(F24:F28)</f>
        <v>92358</v>
      </c>
      <c r="G31" s="3"/>
      <c r="H31" s="3">
        <f>SUM(H24:H28)</f>
        <v>64800</v>
      </c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 t="s">
        <v>13</v>
      </c>
      <c r="B33" s="3">
        <v>-17580</v>
      </c>
      <c r="C33" s="3"/>
      <c r="D33" s="3">
        <v>-10432</v>
      </c>
      <c r="E33" s="3"/>
      <c r="F33" s="3">
        <v>-30695</v>
      </c>
      <c r="G33" s="3"/>
      <c r="H33" s="3">
        <v>-21186</v>
      </c>
    </row>
    <row r="34" spans="1:8" ht="15">
      <c r="A34" s="2"/>
      <c r="B34" s="4"/>
      <c r="C34" s="3"/>
      <c r="D34" s="4"/>
      <c r="E34" s="3"/>
      <c r="F34" s="4"/>
      <c r="G34" s="3"/>
      <c r="H34" s="4"/>
    </row>
    <row r="35" spans="1:8" ht="15.75" thickBot="1">
      <c r="A35" s="2" t="s">
        <v>75</v>
      </c>
      <c r="B35" s="27">
        <f>B31+B33</f>
        <v>36072</v>
      </c>
      <c r="C35" s="3"/>
      <c r="D35" s="27">
        <f>D31+D33</f>
        <v>21421</v>
      </c>
      <c r="E35" s="3"/>
      <c r="F35" s="27">
        <f>F31+F33</f>
        <v>61663</v>
      </c>
      <c r="G35" s="3"/>
      <c r="H35" s="27">
        <f>H31+H33</f>
        <v>43614</v>
      </c>
    </row>
    <row r="36" spans="1:8" ht="15.75" thickTop="1">
      <c r="A36" s="2"/>
      <c r="B36" s="3"/>
      <c r="C36" s="3"/>
      <c r="D36" s="3"/>
      <c r="E36" s="3"/>
      <c r="F36" s="3"/>
      <c r="G36" s="3"/>
      <c r="H36" s="3"/>
    </row>
    <row r="37" spans="1:8" ht="15">
      <c r="A37" s="2" t="s">
        <v>14</v>
      </c>
      <c r="B37" s="3"/>
      <c r="C37" s="3"/>
      <c r="D37" s="3"/>
      <c r="E37" s="3"/>
      <c r="F37" s="3"/>
      <c r="G37" s="3"/>
      <c r="H37" s="3"/>
    </row>
    <row r="38" spans="1:8" ht="15">
      <c r="A38" s="2" t="s">
        <v>15</v>
      </c>
      <c r="B38" s="24">
        <v>7.6</v>
      </c>
      <c r="C38" s="2"/>
      <c r="D38" s="24">
        <v>4.6</v>
      </c>
      <c r="E38" s="2"/>
      <c r="F38" s="49">
        <v>13.1</v>
      </c>
      <c r="G38" s="2"/>
      <c r="H38" s="24">
        <v>9.3</v>
      </c>
    </row>
    <row r="39" spans="1:8" ht="15.75" thickBot="1">
      <c r="A39" s="2"/>
      <c r="B39" s="5"/>
      <c r="C39" s="2"/>
      <c r="D39" s="5"/>
      <c r="E39" s="2"/>
      <c r="F39" s="5"/>
      <c r="G39" s="2"/>
      <c r="H39" s="5"/>
    </row>
    <row r="40" spans="1:8" ht="15.75" thickTop="1">
      <c r="A40" s="2" t="s">
        <v>16</v>
      </c>
      <c r="B40" s="2"/>
      <c r="C40" s="2"/>
      <c r="D40" s="2"/>
      <c r="E40" s="2"/>
      <c r="F40" s="2"/>
      <c r="G40" s="2"/>
      <c r="H40" s="2"/>
    </row>
    <row r="41" spans="1:8" ht="15.75" thickBot="1">
      <c r="A41" s="2" t="s">
        <v>15</v>
      </c>
      <c r="B41" s="25">
        <v>7.3</v>
      </c>
      <c r="C41" s="2"/>
      <c r="D41" s="25">
        <v>4.4</v>
      </c>
      <c r="E41" s="2"/>
      <c r="F41" s="56">
        <v>12.5</v>
      </c>
      <c r="G41" s="2"/>
      <c r="H41" s="25">
        <v>8.9</v>
      </c>
    </row>
    <row r="42" spans="1:8" ht="15.75" thickTop="1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s="9" customFormat="1" ht="15">
      <c r="A44" s="2" t="s">
        <v>17</v>
      </c>
      <c r="B44" s="2"/>
      <c r="C44" s="2"/>
      <c r="D44" s="2"/>
      <c r="E44" s="2"/>
      <c r="F44" s="2"/>
      <c r="G44" s="2"/>
      <c r="H44" s="2"/>
    </row>
    <row r="45" spans="1:8" s="9" customFormat="1" ht="15">
      <c r="A45" s="2" t="s">
        <v>90</v>
      </c>
      <c r="B45" s="3"/>
      <c r="C45" s="3"/>
      <c r="D45" s="3"/>
      <c r="E45" s="3"/>
      <c r="F45" s="3"/>
      <c r="G45" s="3"/>
      <c r="H45" s="3"/>
    </row>
    <row r="46" spans="1:8" ht="15">
      <c r="A46" s="2"/>
      <c r="B46" s="3"/>
      <c r="C46" s="3"/>
      <c r="D46" s="3"/>
      <c r="E46" s="3"/>
      <c r="F46" s="3"/>
      <c r="G46" s="3"/>
      <c r="H46" s="3"/>
    </row>
    <row r="47" spans="1:8" ht="15">
      <c r="A47" s="2"/>
      <c r="B47" s="3"/>
      <c r="C47" s="3"/>
      <c r="D47" s="3"/>
      <c r="E47" s="3"/>
      <c r="F47" s="3"/>
      <c r="G47" s="3"/>
      <c r="H47" s="3"/>
    </row>
    <row r="59" ht="12.75">
      <c r="D59" s="26"/>
    </row>
  </sheetData>
  <mergeCells count="3">
    <mergeCell ref="A3:H3"/>
    <mergeCell ref="A5:H5"/>
    <mergeCell ref="A6:H6"/>
  </mergeCells>
  <printOptions/>
  <pageMargins left="0.75" right="0.75" top="1" bottom="1" header="0.5" footer="0.5"/>
  <pageSetup fitToHeight="1" fitToWidth="1" horizontalDpi="300" verticalDpi="300" orientation="portrait" paperSize="9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37">
      <selection activeCell="C24" sqref="C24"/>
    </sheetView>
  </sheetViews>
  <sheetFormatPr defaultColWidth="9.140625" defaultRowHeight="12.75"/>
  <cols>
    <col min="1" max="1" width="39.8515625" style="2" customWidth="1"/>
    <col min="2" max="2" width="4.00390625" style="3" customWidth="1"/>
    <col min="3" max="3" width="14.57421875" style="3" customWidth="1"/>
    <col min="4" max="4" width="4.140625" style="3" customWidth="1"/>
    <col min="5" max="5" width="15.140625" style="2" customWidth="1"/>
    <col min="6" max="6" width="2.28125" style="2" customWidth="1"/>
    <col min="7" max="7" width="3.8515625" style="2" customWidth="1"/>
    <col min="8" max="8" width="9.00390625" style="46" customWidth="1"/>
    <col min="9" max="16384" width="6.7109375" style="2" customWidth="1"/>
  </cols>
  <sheetData>
    <row r="1" spans="1:5" ht="18">
      <c r="A1" s="57" t="s">
        <v>4</v>
      </c>
      <c r="B1" s="57"/>
      <c r="C1" s="57"/>
      <c r="D1" s="57"/>
      <c r="E1" s="57"/>
    </row>
    <row r="2" spans="1:4" ht="15.75">
      <c r="A2" s="15"/>
      <c r="B2" s="15"/>
      <c r="C2" s="15"/>
      <c r="D2" s="15"/>
    </row>
    <row r="3" spans="1:4" ht="15.75">
      <c r="A3" s="6"/>
      <c r="B3" s="7"/>
      <c r="C3" s="7"/>
      <c r="D3" s="7"/>
    </row>
    <row r="4" spans="1:5" ht="15.75" customHeight="1">
      <c r="A4" s="57" t="s">
        <v>82</v>
      </c>
      <c r="B4" s="57"/>
      <c r="C4" s="57"/>
      <c r="D4" s="57"/>
      <c r="E4" s="57"/>
    </row>
    <row r="5" spans="1:5" ht="15.75" customHeight="1">
      <c r="A5" s="57" t="s">
        <v>99</v>
      </c>
      <c r="B5" s="57"/>
      <c r="C5" s="57"/>
      <c r="D5" s="57"/>
      <c r="E5" s="57"/>
    </row>
    <row r="6" spans="1:4" ht="15.75">
      <c r="A6" s="6"/>
      <c r="B6" s="7"/>
      <c r="C6" s="7"/>
      <c r="D6" s="7"/>
    </row>
    <row r="7" spans="1:4" ht="15.75">
      <c r="A7" s="6"/>
      <c r="B7" s="7"/>
      <c r="C7" s="7"/>
      <c r="D7" s="7"/>
    </row>
    <row r="8" spans="1:5" ht="15.75">
      <c r="A8" s="6"/>
      <c r="B8" s="6"/>
      <c r="C8" s="7" t="s">
        <v>18</v>
      </c>
      <c r="D8" s="7"/>
      <c r="E8" s="7" t="s">
        <v>18</v>
      </c>
    </row>
    <row r="9" spans="1:5" ht="15.75">
      <c r="A9" s="6"/>
      <c r="B9" s="6"/>
      <c r="C9" s="8" t="s">
        <v>100</v>
      </c>
      <c r="D9" s="8"/>
      <c r="E9" s="8" t="s">
        <v>87</v>
      </c>
    </row>
    <row r="10" spans="1:5" ht="15.75">
      <c r="A10" s="6"/>
      <c r="B10" s="6"/>
      <c r="C10" s="7" t="s">
        <v>3</v>
      </c>
      <c r="D10" s="7"/>
      <c r="E10" s="7" t="s">
        <v>3</v>
      </c>
    </row>
    <row r="11" spans="2:5" ht="15">
      <c r="B11" s="2"/>
      <c r="E11" s="3"/>
    </row>
    <row r="12" spans="1:5" ht="15.75">
      <c r="A12" s="6" t="s">
        <v>48</v>
      </c>
      <c r="B12" s="6"/>
      <c r="E12" s="3"/>
    </row>
    <row r="13" spans="2:5" ht="15">
      <c r="B13" s="2"/>
      <c r="E13" s="3"/>
    </row>
    <row r="14" spans="1:8" ht="15">
      <c r="A14" s="2" t="s">
        <v>46</v>
      </c>
      <c r="B14" s="2"/>
      <c r="C14" s="3">
        <v>986035</v>
      </c>
      <c r="E14" s="3">
        <v>1010496</v>
      </c>
      <c r="H14" s="47"/>
    </row>
    <row r="15" spans="1:8" ht="15">
      <c r="A15" s="2" t="s">
        <v>19</v>
      </c>
      <c r="B15" s="2"/>
      <c r="C15" s="3">
        <v>179660</v>
      </c>
      <c r="E15" s="3">
        <v>191113</v>
      </c>
      <c r="H15" s="47"/>
    </row>
    <row r="16" spans="1:8" ht="15">
      <c r="A16" s="2" t="s">
        <v>20</v>
      </c>
      <c r="B16" s="2"/>
      <c r="C16" s="3">
        <v>725</v>
      </c>
      <c r="E16" s="3">
        <v>1026</v>
      </c>
      <c r="H16" s="47"/>
    </row>
    <row r="17" spans="1:8" ht="15">
      <c r="A17" s="2" t="s">
        <v>21</v>
      </c>
      <c r="B17" s="2"/>
      <c r="C17" s="3">
        <v>1401</v>
      </c>
      <c r="E17" s="3">
        <v>1401</v>
      </c>
      <c r="H17" s="47"/>
    </row>
    <row r="18" spans="1:8" ht="15">
      <c r="A18" s="2" t="s">
        <v>92</v>
      </c>
      <c r="B18" s="2"/>
      <c r="C18" s="3">
        <v>9817</v>
      </c>
      <c r="E18" s="3">
        <v>9817</v>
      </c>
      <c r="H18" s="47"/>
    </row>
    <row r="19" spans="1:8" ht="15">
      <c r="A19" s="2" t="s">
        <v>22</v>
      </c>
      <c r="B19" s="2"/>
      <c r="C19" s="3">
        <v>2943</v>
      </c>
      <c r="E19" s="3">
        <v>2163</v>
      </c>
      <c r="H19" s="47"/>
    </row>
    <row r="20" spans="2:8" ht="15">
      <c r="B20" s="2"/>
      <c r="C20" s="16">
        <f>SUM(C14:C19)</f>
        <v>1180581</v>
      </c>
      <c r="D20" s="2"/>
      <c r="E20" s="16">
        <f>SUM(E14:E19)</f>
        <v>1216016</v>
      </c>
      <c r="H20" s="47"/>
    </row>
    <row r="21" spans="1:8" ht="15.75">
      <c r="A21" s="6" t="s">
        <v>23</v>
      </c>
      <c r="B21" s="6"/>
      <c r="C21" s="2"/>
      <c r="D21" s="2"/>
      <c r="H21" s="47"/>
    </row>
    <row r="22" spans="2:8" ht="15">
      <c r="B22" s="2"/>
      <c r="C22" s="2"/>
      <c r="D22" s="2"/>
      <c r="H22" s="47"/>
    </row>
    <row r="23" spans="1:8" ht="15">
      <c r="A23" s="2" t="s">
        <v>24</v>
      </c>
      <c r="B23" s="2"/>
      <c r="C23" s="29">
        <v>5497</v>
      </c>
      <c r="E23" s="29">
        <v>4718</v>
      </c>
      <c r="H23" s="47"/>
    </row>
    <row r="24" spans="1:8" ht="15">
      <c r="A24" s="2" t="s">
        <v>25</v>
      </c>
      <c r="B24" s="2"/>
      <c r="C24" s="30">
        <f>118282+17973+1</f>
        <v>136256</v>
      </c>
      <c r="E24" s="30">
        <v>136914</v>
      </c>
      <c r="H24" s="47"/>
    </row>
    <row r="25" spans="1:8" ht="15">
      <c r="A25" s="2" t="s">
        <v>26</v>
      </c>
      <c r="B25" s="2"/>
      <c r="C25" s="30">
        <v>469315</v>
      </c>
      <c r="E25" s="30">
        <v>402754</v>
      </c>
      <c r="H25" s="47"/>
    </row>
    <row r="26" spans="2:8" ht="15">
      <c r="B26" s="2"/>
      <c r="C26" s="31"/>
      <c r="E26" s="31"/>
      <c r="H26" s="47"/>
    </row>
    <row r="27" spans="2:8" ht="15">
      <c r="B27" s="2"/>
      <c r="C27" s="10">
        <f>SUM(C23:C26)</f>
        <v>611068</v>
      </c>
      <c r="D27" s="11"/>
      <c r="E27" s="10">
        <f>SUM(E23:E26)</f>
        <v>544386</v>
      </c>
      <c r="H27" s="47"/>
    </row>
    <row r="28" spans="2:8" ht="15">
      <c r="B28" s="2"/>
      <c r="C28" s="2"/>
      <c r="D28" s="2"/>
      <c r="H28" s="47"/>
    </row>
    <row r="29" spans="1:8" ht="15.75">
      <c r="A29" s="6" t="s">
        <v>27</v>
      </c>
      <c r="B29" s="6"/>
      <c r="E29" s="3"/>
      <c r="H29" s="47"/>
    </row>
    <row r="30" spans="2:8" ht="15">
      <c r="B30" s="2"/>
      <c r="E30" s="3"/>
      <c r="H30" s="47"/>
    </row>
    <row r="31" spans="1:8" ht="15">
      <c r="A31" s="2" t="s">
        <v>28</v>
      </c>
      <c r="B31" s="2"/>
      <c r="C31" s="29">
        <f>16093+108956</f>
        <v>125049</v>
      </c>
      <c r="E31" s="29">
        <v>139777</v>
      </c>
      <c r="H31" s="47"/>
    </row>
    <row r="32" spans="1:8" ht="15">
      <c r="A32" s="2" t="s">
        <v>109</v>
      </c>
      <c r="B32" s="2"/>
      <c r="C32" s="30">
        <v>16922</v>
      </c>
      <c r="E32" s="30">
        <v>0</v>
      </c>
      <c r="H32" s="47"/>
    </row>
    <row r="33" spans="1:8" ht="15">
      <c r="A33" s="2" t="s">
        <v>29</v>
      </c>
      <c r="B33" s="2"/>
      <c r="C33" s="31">
        <v>18768</v>
      </c>
      <c r="E33" s="31">
        <v>7379</v>
      </c>
      <c r="H33" s="47"/>
    </row>
    <row r="34" spans="2:8" ht="15">
      <c r="B34" s="2"/>
      <c r="C34" s="22">
        <f>SUM(C28:C33)</f>
        <v>160739</v>
      </c>
      <c r="D34" s="13"/>
      <c r="E34" s="22">
        <f>SUM(E28:E33)</f>
        <v>147156</v>
      </c>
      <c r="H34" s="47"/>
    </row>
    <row r="35" spans="2:8" ht="15">
      <c r="B35" s="2"/>
      <c r="C35" s="13"/>
      <c r="E35" s="13"/>
      <c r="H35" s="47"/>
    </row>
    <row r="36" spans="1:8" ht="15.75">
      <c r="A36" s="6" t="s">
        <v>30</v>
      </c>
      <c r="B36" s="6"/>
      <c r="C36" s="13">
        <f>C27-C34</f>
        <v>450329</v>
      </c>
      <c r="D36" s="13"/>
      <c r="E36" s="13">
        <f>SUM(E27-E34)</f>
        <v>397230</v>
      </c>
      <c r="H36" s="47"/>
    </row>
    <row r="37" spans="2:8" ht="15">
      <c r="B37" s="2"/>
      <c r="E37" s="3"/>
      <c r="H37" s="47"/>
    </row>
    <row r="38" spans="2:8" ht="15.75" thickBot="1">
      <c r="B38" s="2"/>
      <c r="C38" s="14">
        <f>C20+C36</f>
        <v>1630910</v>
      </c>
      <c r="E38" s="14">
        <f>E20+E36</f>
        <v>1613246</v>
      </c>
      <c r="H38" s="47"/>
    </row>
    <row r="39" spans="2:8" ht="15">
      <c r="B39" s="2"/>
      <c r="E39" s="3"/>
      <c r="H39" s="47"/>
    </row>
    <row r="40" spans="1:8" s="6" customFormat="1" ht="15.75">
      <c r="A40" s="6" t="s">
        <v>31</v>
      </c>
      <c r="C40" s="7"/>
      <c r="D40" s="7"/>
      <c r="E40" s="7"/>
      <c r="H40" s="47"/>
    </row>
    <row r="41" spans="2:8" ht="15">
      <c r="B41" s="2"/>
      <c r="E41" s="3"/>
      <c r="H41" s="47"/>
    </row>
    <row r="42" spans="1:8" ht="15">
      <c r="A42" s="2" t="s">
        <v>32</v>
      </c>
      <c r="B42" s="2"/>
      <c r="C42" s="3">
        <v>470062</v>
      </c>
      <c r="E42" s="3">
        <v>470062</v>
      </c>
      <c r="H42" s="47"/>
    </row>
    <row r="43" spans="1:8" ht="15">
      <c r="A43" s="2" t="s">
        <v>33</v>
      </c>
      <c r="B43" s="2"/>
      <c r="C43" s="4">
        <f>1074339+1</f>
        <v>1074340</v>
      </c>
      <c r="E43" s="4">
        <v>1056676</v>
      </c>
      <c r="H43" s="47"/>
    </row>
    <row r="44" spans="1:8" ht="15">
      <c r="A44" s="2" t="s">
        <v>34</v>
      </c>
      <c r="B44" s="2"/>
      <c r="C44" s="3">
        <f>SUM(C42:C43)</f>
        <v>1544402</v>
      </c>
      <c r="E44" s="3">
        <f>SUM(E42:E43)</f>
        <v>1526738</v>
      </c>
      <c r="H44" s="47"/>
    </row>
    <row r="45" spans="2:8" ht="15">
      <c r="B45" s="2"/>
      <c r="E45" s="3"/>
      <c r="H45" s="47"/>
    </row>
    <row r="46" spans="1:8" ht="15">
      <c r="A46" s="2" t="s">
        <v>35</v>
      </c>
      <c r="B46" s="2"/>
      <c r="E46" s="3"/>
      <c r="H46" s="47"/>
    </row>
    <row r="47" spans="2:8" ht="15">
      <c r="B47" s="2"/>
      <c r="E47" s="3"/>
      <c r="H47" s="47"/>
    </row>
    <row r="48" spans="1:8" ht="15">
      <c r="A48" s="2" t="s">
        <v>36</v>
      </c>
      <c r="B48" s="2"/>
      <c r="C48" s="3">
        <v>86508</v>
      </c>
      <c r="E48" s="3">
        <v>86508</v>
      </c>
      <c r="H48" s="47"/>
    </row>
    <row r="49" spans="2:8" ht="15">
      <c r="B49" s="2"/>
      <c r="E49" s="3"/>
      <c r="H49" s="47"/>
    </row>
    <row r="50" spans="2:8" ht="15.75" thickBot="1">
      <c r="B50" s="2"/>
      <c r="C50" s="14">
        <f>SUM(C44:C49)</f>
        <v>1630910</v>
      </c>
      <c r="E50" s="14">
        <f>SUM(E44:E49)</f>
        <v>1613246</v>
      </c>
      <c r="H50" s="47"/>
    </row>
    <row r="51" spans="2:8" ht="15">
      <c r="B51" s="2"/>
      <c r="G51" s="3"/>
      <c r="H51" s="47"/>
    </row>
    <row r="53" ht="15">
      <c r="A53" s="2" t="s">
        <v>47</v>
      </c>
    </row>
    <row r="54" ht="15">
      <c r="A54" s="2" t="s">
        <v>91</v>
      </c>
    </row>
  </sheetData>
  <mergeCells count="3">
    <mergeCell ref="A1:E1"/>
    <mergeCell ref="A4:E4"/>
    <mergeCell ref="A5:E5"/>
  </mergeCells>
  <printOptions/>
  <pageMargins left="0.75" right="0.75" top="0.75" bottom="0.75" header="0.5" footer="0.5"/>
  <pageSetup fitToHeight="1" fitToWidth="1" horizontalDpi="300" verticalDpi="300" orientation="portrait" paperSize="9" scale="94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="75" zoomScaleNormal="75" workbookViewId="0" topLeftCell="E34">
      <selection activeCell="P24" sqref="P24"/>
    </sheetView>
  </sheetViews>
  <sheetFormatPr defaultColWidth="9.140625" defaultRowHeight="12.75"/>
  <cols>
    <col min="1" max="1" width="40.7109375" style="18" customWidth="1"/>
    <col min="2" max="2" width="15.7109375" style="39" customWidth="1"/>
    <col min="3" max="3" width="1.1484375" style="39" customWidth="1"/>
    <col min="4" max="4" width="15.7109375" style="39" customWidth="1"/>
    <col min="5" max="5" width="1.1484375" style="39" customWidth="1"/>
    <col min="6" max="6" width="15.7109375" style="39" customWidth="1"/>
    <col min="7" max="7" width="1.1484375" style="39" customWidth="1"/>
    <col min="8" max="8" width="18.7109375" style="39" customWidth="1"/>
    <col min="9" max="9" width="0.9921875" style="39" customWidth="1"/>
    <col min="10" max="10" width="17.7109375" style="39" customWidth="1"/>
    <col min="11" max="11" width="0.9921875" style="39" customWidth="1"/>
    <col min="12" max="12" width="20.7109375" style="39" customWidth="1"/>
    <col min="13" max="13" width="0.9921875" style="39" customWidth="1"/>
    <col min="14" max="14" width="15.7109375" style="39" customWidth="1"/>
    <col min="15" max="15" width="0.9921875" style="39" customWidth="1"/>
    <col min="16" max="16" width="17.7109375" style="39" customWidth="1"/>
    <col min="17" max="17" width="0.9921875" style="39" customWidth="1"/>
    <col min="18" max="18" width="16.00390625" style="39" customWidth="1"/>
    <col min="19" max="16384" width="6.7109375" style="18" customWidth="1"/>
  </cols>
  <sheetData>
    <row r="2" spans="1:18" ht="18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8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">
      <c r="A4" s="57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8">
      <c r="A5" s="57" t="s">
        <v>101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8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8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">
      <c r="A10" s="35"/>
      <c r="B10" s="58" t="s">
        <v>80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36"/>
      <c r="P10" s="50" t="s">
        <v>44</v>
      </c>
      <c r="Q10" s="36"/>
      <c r="R10" s="36"/>
    </row>
    <row r="11" spans="1:18" ht="18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38"/>
      <c r="Q11" s="36"/>
      <c r="R11" s="36"/>
    </row>
    <row r="12" spans="1:18" ht="18">
      <c r="A12" s="35"/>
      <c r="B12" s="51" t="s">
        <v>40</v>
      </c>
      <c r="C12" s="51"/>
      <c r="D12" s="51" t="s">
        <v>40</v>
      </c>
      <c r="E12" s="51"/>
      <c r="F12" s="51" t="s">
        <v>38</v>
      </c>
      <c r="G12" s="51"/>
      <c r="H12" s="51" t="s">
        <v>76</v>
      </c>
      <c r="I12" s="51"/>
      <c r="J12" s="51" t="s">
        <v>77</v>
      </c>
      <c r="K12" s="51"/>
      <c r="L12" s="51" t="s">
        <v>78</v>
      </c>
      <c r="M12" s="51"/>
      <c r="N12" s="51" t="s">
        <v>79</v>
      </c>
      <c r="O12" s="36"/>
      <c r="P12" s="51" t="s">
        <v>41</v>
      </c>
      <c r="Q12" s="36"/>
      <c r="R12" s="36"/>
    </row>
    <row r="13" spans="1:18" ht="18">
      <c r="A13" s="35"/>
      <c r="B13" s="51" t="s">
        <v>38</v>
      </c>
      <c r="C13" s="51"/>
      <c r="D13" s="51" t="s">
        <v>81</v>
      </c>
      <c r="E13" s="51"/>
      <c r="F13" s="51" t="s">
        <v>39</v>
      </c>
      <c r="G13" s="51"/>
      <c r="H13" s="51" t="s">
        <v>39</v>
      </c>
      <c r="I13" s="51"/>
      <c r="J13" s="51" t="s">
        <v>39</v>
      </c>
      <c r="K13" s="51"/>
      <c r="L13" s="51" t="s">
        <v>39</v>
      </c>
      <c r="M13" s="51"/>
      <c r="N13" s="51" t="s">
        <v>39</v>
      </c>
      <c r="O13" s="36"/>
      <c r="P13" s="51" t="s">
        <v>42</v>
      </c>
      <c r="Q13" s="36"/>
      <c r="R13" s="36" t="s">
        <v>37</v>
      </c>
    </row>
    <row r="14" spans="1:18" ht="18">
      <c r="A14" s="35"/>
      <c r="B14" s="51" t="s">
        <v>3</v>
      </c>
      <c r="C14" s="51"/>
      <c r="D14" s="51" t="s">
        <v>3</v>
      </c>
      <c r="E14" s="51"/>
      <c r="F14" s="51" t="s">
        <v>3</v>
      </c>
      <c r="G14" s="51"/>
      <c r="H14" s="51" t="s">
        <v>3</v>
      </c>
      <c r="I14" s="51"/>
      <c r="J14" s="51" t="s">
        <v>3</v>
      </c>
      <c r="K14" s="51"/>
      <c r="L14" s="51" t="s">
        <v>3</v>
      </c>
      <c r="M14" s="51"/>
      <c r="N14" s="51" t="s">
        <v>3</v>
      </c>
      <c r="O14" s="36"/>
      <c r="P14" s="51" t="s">
        <v>3</v>
      </c>
      <c r="Q14" s="36"/>
      <c r="R14" s="36" t="s">
        <v>3</v>
      </c>
    </row>
    <row r="15" ht="18">
      <c r="A15" s="18" t="s">
        <v>102</v>
      </c>
    </row>
    <row r="16" ht="18">
      <c r="A16" s="40" t="s">
        <v>103</v>
      </c>
    </row>
    <row r="17" ht="18">
      <c r="A17" s="40"/>
    </row>
    <row r="18" spans="1:18" ht="18">
      <c r="A18" s="18" t="s">
        <v>93</v>
      </c>
      <c r="B18" s="39">
        <v>470062</v>
      </c>
      <c r="D18" s="39">
        <v>17</v>
      </c>
      <c r="F18" s="39">
        <v>35259</v>
      </c>
      <c r="H18" s="39">
        <v>119045</v>
      </c>
      <c r="J18" s="39">
        <v>332</v>
      </c>
      <c r="L18" s="39">
        <v>1760</v>
      </c>
      <c r="N18" s="39">
        <v>66003</v>
      </c>
      <c r="P18" s="39">
        <v>834259</v>
      </c>
      <c r="R18" s="39">
        <f>SUM(B18:P18)</f>
        <v>1526737</v>
      </c>
    </row>
    <row r="20" spans="1:18" ht="18">
      <c r="A20" s="18" t="s">
        <v>83</v>
      </c>
      <c r="P20" s="39">
        <f>INCOME!F35</f>
        <v>61663</v>
      </c>
      <c r="R20" s="39">
        <f>SUM(B20:P20)</f>
        <v>61663</v>
      </c>
    </row>
    <row r="22" spans="1:18" ht="18">
      <c r="A22" s="18" t="s">
        <v>110</v>
      </c>
      <c r="P22" s="39">
        <v>-27076</v>
      </c>
      <c r="R22" s="39">
        <f>P22</f>
        <v>-27076</v>
      </c>
    </row>
    <row r="24" spans="1:18" ht="18">
      <c r="A24" s="18" t="s">
        <v>111</v>
      </c>
      <c r="P24" s="39">
        <v>-16922</v>
      </c>
      <c r="R24" s="39">
        <f>P24</f>
        <v>-16922</v>
      </c>
    </row>
    <row r="25" spans="2:18" ht="18">
      <c r="B25" s="41"/>
      <c r="D25" s="41"/>
      <c r="F25" s="41"/>
      <c r="H25" s="41"/>
      <c r="J25" s="41"/>
      <c r="L25" s="41"/>
      <c r="N25" s="41"/>
      <c r="P25" s="41"/>
      <c r="R25" s="41"/>
    </row>
    <row r="26" spans="2:4" ht="7.5" customHeight="1">
      <c r="B26" s="42"/>
      <c r="D26" s="42"/>
    </row>
    <row r="27" spans="1:18" ht="18">
      <c r="A27" s="43" t="s">
        <v>104</v>
      </c>
      <c r="B27" s="39">
        <f>SUM(B18:B24)</f>
        <v>470062</v>
      </c>
      <c r="D27" s="39">
        <f>SUM(D18:D24)</f>
        <v>17</v>
      </c>
      <c r="F27" s="39">
        <f>SUM(F18:F24)</f>
        <v>35259</v>
      </c>
      <c r="H27" s="39">
        <f>SUM(H18:H24)</f>
        <v>119045</v>
      </c>
      <c r="J27" s="39">
        <f>SUM(J18:J24)</f>
        <v>332</v>
      </c>
      <c r="L27" s="39">
        <f>SUM(L18:L24)</f>
        <v>1760</v>
      </c>
      <c r="M27" s="39">
        <f>SUM(M18:M24)</f>
        <v>0</v>
      </c>
      <c r="N27" s="39">
        <f>SUM(N18:N24)</f>
        <v>66003</v>
      </c>
      <c r="O27" s="39">
        <f>SUM(O18:O24)</f>
        <v>0</v>
      </c>
      <c r="P27" s="39">
        <f>SUM(P18:P24)</f>
        <v>851924</v>
      </c>
      <c r="R27" s="39">
        <f>SUM(R18:R24)</f>
        <v>1544402</v>
      </c>
    </row>
    <row r="28" spans="2:18" ht="6" customHeight="1" thickBot="1">
      <c r="B28" s="44"/>
      <c r="D28" s="44"/>
      <c r="F28" s="44"/>
      <c r="H28" s="44"/>
      <c r="J28" s="44"/>
      <c r="L28" s="44"/>
      <c r="N28" s="44"/>
      <c r="P28" s="44"/>
      <c r="R28" s="44"/>
    </row>
    <row r="29" ht="18.75" thickTop="1"/>
    <row r="30" ht="18">
      <c r="A30" s="18" t="s">
        <v>102</v>
      </c>
    </row>
    <row r="31" ht="18">
      <c r="A31" s="40" t="s">
        <v>105</v>
      </c>
    </row>
    <row r="32" ht="18">
      <c r="A32" s="40"/>
    </row>
    <row r="33" spans="1:18" ht="18">
      <c r="A33" s="18" t="s">
        <v>74</v>
      </c>
      <c r="B33" s="39">
        <v>470062</v>
      </c>
      <c r="D33" s="39">
        <v>17</v>
      </c>
      <c r="F33" s="39">
        <v>35259</v>
      </c>
      <c r="H33" s="39">
        <v>124630</v>
      </c>
      <c r="J33" s="39">
        <v>225</v>
      </c>
      <c r="L33" s="39">
        <v>1760</v>
      </c>
      <c r="N33" s="39">
        <v>66003</v>
      </c>
      <c r="P33" s="39">
        <v>729729</v>
      </c>
      <c r="R33" s="39">
        <f>SUM(B33:P33)</f>
        <v>1427685</v>
      </c>
    </row>
    <row r="35" spans="1:18" ht="18">
      <c r="A35" s="18" t="s">
        <v>88</v>
      </c>
      <c r="H35" s="39">
        <v>-5585</v>
      </c>
      <c r="J35" s="39">
        <v>0</v>
      </c>
      <c r="P35" s="39">
        <v>46560</v>
      </c>
      <c r="R35" s="39">
        <f>SUM(B35:P35)</f>
        <v>40975</v>
      </c>
    </row>
    <row r="36" spans="2:18" ht="18">
      <c r="B36" s="41"/>
      <c r="D36" s="41"/>
      <c r="F36" s="41"/>
      <c r="H36" s="41"/>
      <c r="J36" s="41"/>
      <c r="L36" s="41"/>
      <c r="N36" s="41"/>
      <c r="P36" s="41"/>
      <c r="R36" s="41"/>
    </row>
    <row r="37" spans="1:18" ht="18">
      <c r="A37" s="18" t="s">
        <v>94</v>
      </c>
      <c r="B37" s="39">
        <f>SUM(B33:B36)</f>
        <v>470062</v>
      </c>
      <c r="D37" s="39">
        <f>SUM(D33:D36)</f>
        <v>17</v>
      </c>
      <c r="F37" s="39">
        <f>SUM(F33:F36)</f>
        <v>35259</v>
      </c>
      <c r="H37" s="39">
        <f>SUM(H33:H36)</f>
        <v>119045</v>
      </c>
      <c r="J37" s="39">
        <f>SUM(J33:J36)</f>
        <v>225</v>
      </c>
      <c r="L37" s="39">
        <f>SUM(L33:L36)</f>
        <v>1760</v>
      </c>
      <c r="N37" s="39">
        <f>SUM(N33:N36)</f>
        <v>66003</v>
      </c>
      <c r="P37" s="39">
        <f>SUM(P33:P36)</f>
        <v>776289</v>
      </c>
      <c r="R37" s="39">
        <f>SUM(B37:P37)</f>
        <v>1468660</v>
      </c>
    </row>
    <row r="38" ht="16.5" customHeight="1"/>
    <row r="39" spans="1:18" ht="18">
      <c r="A39" s="18" t="s">
        <v>83</v>
      </c>
      <c r="P39" s="39">
        <v>43614</v>
      </c>
      <c r="R39" s="39">
        <f>SUM(B39:P39)</f>
        <v>43614</v>
      </c>
    </row>
    <row r="41" spans="1:18" ht="18">
      <c r="A41" s="18" t="s">
        <v>112</v>
      </c>
      <c r="P41" s="39">
        <v>-20307</v>
      </c>
      <c r="R41" s="39">
        <f>P41</f>
        <v>-20307</v>
      </c>
    </row>
    <row r="43" spans="1:18" ht="18">
      <c r="A43" s="18" t="s">
        <v>113</v>
      </c>
      <c r="P43" s="39">
        <v>-13538</v>
      </c>
      <c r="R43" s="39">
        <f>P43</f>
        <v>-13538</v>
      </c>
    </row>
    <row r="44" spans="2:18" ht="18">
      <c r="B44" s="41"/>
      <c r="D44" s="41"/>
      <c r="F44" s="41"/>
      <c r="H44" s="41"/>
      <c r="J44" s="41"/>
      <c r="L44" s="41"/>
      <c r="N44" s="41"/>
      <c r="P44" s="41"/>
      <c r="R44" s="41"/>
    </row>
    <row r="45" spans="2:4" ht="7.5" customHeight="1">
      <c r="B45" s="42"/>
      <c r="D45" s="42"/>
    </row>
    <row r="46" spans="1:18" ht="18">
      <c r="A46" s="43" t="s">
        <v>106</v>
      </c>
      <c r="B46" s="39">
        <f>SUM(B37:B43)</f>
        <v>470062</v>
      </c>
      <c r="D46" s="39">
        <f>SUM(D37:D43)</f>
        <v>17</v>
      </c>
      <c r="F46" s="39">
        <f>SUM(F37:F43)</f>
        <v>35259</v>
      </c>
      <c r="H46" s="39">
        <f>SUM(H37:H43)</f>
        <v>119045</v>
      </c>
      <c r="J46" s="39">
        <f>SUM(J37:J43)</f>
        <v>225</v>
      </c>
      <c r="L46" s="39">
        <f>SUM(L37:L43)</f>
        <v>1760</v>
      </c>
      <c r="N46" s="39">
        <f>SUM(N37:N43)</f>
        <v>66003</v>
      </c>
      <c r="P46" s="39">
        <f>SUM(P37:P43)</f>
        <v>786058</v>
      </c>
      <c r="R46" s="39">
        <f>SUM(R37:R43)</f>
        <v>1478429</v>
      </c>
    </row>
    <row r="47" spans="2:18" ht="6" customHeight="1" thickBot="1">
      <c r="B47" s="44"/>
      <c r="D47" s="44"/>
      <c r="F47" s="44"/>
      <c r="H47" s="44"/>
      <c r="J47" s="44"/>
      <c r="L47" s="44"/>
      <c r="N47" s="44"/>
      <c r="P47" s="44"/>
      <c r="R47" s="44"/>
    </row>
    <row r="48" ht="18.75" thickTop="1"/>
    <row r="49" ht="18">
      <c r="A49" s="18" t="s">
        <v>95</v>
      </c>
    </row>
  </sheetData>
  <mergeCells count="4">
    <mergeCell ref="A2:R2"/>
    <mergeCell ref="A4:R4"/>
    <mergeCell ref="A5:R5"/>
    <mergeCell ref="B10:N10"/>
  </mergeCells>
  <printOptions/>
  <pageMargins left="0.75" right="0.75" top="0.5" bottom="0.5" header="0.5" footer="0.5"/>
  <pageSetup fitToHeight="1" fitToWidth="1" horizontalDpi="300" verticalDpi="300" orientation="landscape" paperSize="9" scale="62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41">
      <selection activeCell="E22" sqref="E22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60.7109375" style="0" customWidth="1"/>
    <col min="4" max="4" width="2.140625" style="17" customWidth="1"/>
    <col min="5" max="5" width="15.7109375" style="0" customWidth="1"/>
    <col min="6" max="6" width="1.1484375" style="17" customWidth="1"/>
    <col min="7" max="7" width="15.7109375" style="0" customWidth="1"/>
  </cols>
  <sheetData>
    <row r="1" spans="1:6" ht="18">
      <c r="A1" s="57" t="s">
        <v>4</v>
      </c>
      <c r="B1" s="57"/>
      <c r="C1" s="57"/>
      <c r="D1" s="57"/>
      <c r="E1" s="57"/>
      <c r="F1" s="57"/>
    </row>
    <row r="2" spans="1:3" ht="18">
      <c r="A2" s="18"/>
      <c r="B2" s="18"/>
      <c r="C2" s="18"/>
    </row>
    <row r="3" spans="1:6" ht="18">
      <c r="A3" s="57" t="s">
        <v>49</v>
      </c>
      <c r="B3" s="57"/>
      <c r="C3" s="57"/>
      <c r="D3" s="57"/>
      <c r="E3" s="57"/>
      <c r="F3" s="57"/>
    </row>
    <row r="4" spans="1:6" ht="18">
      <c r="A4" s="57" t="s">
        <v>107</v>
      </c>
      <c r="B4" s="57"/>
      <c r="C4" s="57"/>
      <c r="D4" s="57"/>
      <c r="E4" s="57"/>
      <c r="F4" s="57"/>
    </row>
    <row r="5" spans="4:6" ht="12.75">
      <c r="D5"/>
      <c r="E5" s="17"/>
      <c r="F5"/>
    </row>
    <row r="6" spans="4:6" ht="12.75">
      <c r="D6"/>
      <c r="E6" s="17"/>
      <c r="F6"/>
    </row>
    <row r="7" spans="4:6" ht="12.75">
      <c r="D7"/>
      <c r="E7" s="17"/>
      <c r="F7"/>
    </row>
    <row r="8" spans="4:6" ht="12.75">
      <c r="D8"/>
      <c r="E8" s="17"/>
      <c r="F8"/>
    </row>
    <row r="9" spans="4:7" ht="15.75">
      <c r="D9"/>
      <c r="E9" s="19" t="s">
        <v>108</v>
      </c>
      <c r="F9"/>
      <c r="G9" s="19" t="s">
        <v>108</v>
      </c>
    </row>
    <row r="10" spans="5:7" s="2" customFormat="1" ht="15.75">
      <c r="E10" s="19" t="s">
        <v>71</v>
      </c>
      <c r="F10" s="6"/>
      <c r="G10" s="19" t="s">
        <v>71</v>
      </c>
    </row>
    <row r="11" spans="5:7" s="2" customFormat="1" ht="15.75">
      <c r="E11" s="23">
        <v>38168</v>
      </c>
      <c r="F11" s="6"/>
      <c r="G11" s="23">
        <v>37802</v>
      </c>
    </row>
    <row r="12" spans="5:7" s="2" customFormat="1" ht="15.75">
      <c r="E12" s="19" t="s">
        <v>50</v>
      </c>
      <c r="F12" s="6"/>
      <c r="G12" s="19" t="s">
        <v>50</v>
      </c>
    </row>
    <row r="13" s="2" customFormat="1" ht="15">
      <c r="E13" s="20"/>
    </row>
    <row r="14" spans="1:6" s="2" customFormat="1" ht="15.75">
      <c r="A14" s="6" t="s">
        <v>51</v>
      </c>
      <c r="B14" s="6"/>
      <c r="C14" s="6"/>
      <c r="D14" s="6"/>
      <c r="E14" s="3"/>
      <c r="F14" s="12"/>
    </row>
    <row r="15" spans="5:6" s="2" customFormat="1" ht="15">
      <c r="E15" s="3"/>
      <c r="F15" s="12"/>
    </row>
    <row r="16" spans="2:7" s="2" customFormat="1" ht="15.75">
      <c r="B16" s="6" t="s">
        <v>12</v>
      </c>
      <c r="C16" s="6"/>
      <c r="D16" s="6"/>
      <c r="E16" s="3">
        <v>92358</v>
      </c>
      <c r="F16" s="12"/>
      <c r="G16" s="32">
        <v>64800</v>
      </c>
    </row>
    <row r="17" spans="2:7" s="2" customFormat="1" ht="15">
      <c r="B17" s="2" t="s">
        <v>66</v>
      </c>
      <c r="E17" s="3"/>
      <c r="F17" s="12"/>
      <c r="G17" s="32"/>
    </row>
    <row r="18" spans="3:7" s="2" customFormat="1" ht="15">
      <c r="C18" s="2" t="s">
        <v>52</v>
      </c>
      <c r="E18" s="3">
        <f>54305+11453-40726</f>
        <v>25032</v>
      </c>
      <c r="F18" s="12"/>
      <c r="G18" s="32">
        <f>63756-28458</f>
        <v>35298</v>
      </c>
    </row>
    <row r="19" spans="3:7" s="2" customFormat="1" ht="15">
      <c r="C19" s="2" t="s">
        <v>53</v>
      </c>
      <c r="E19" s="4">
        <v>-6208</v>
      </c>
      <c r="F19" s="12"/>
      <c r="G19" s="33">
        <v>-2854</v>
      </c>
    </row>
    <row r="20" spans="2:7" s="2" customFormat="1" ht="15.75">
      <c r="B20" s="6" t="s">
        <v>54</v>
      </c>
      <c r="C20" s="6"/>
      <c r="D20" s="6"/>
      <c r="E20" s="3">
        <f>SUM(E16:E19)</f>
        <v>111182</v>
      </c>
      <c r="F20" s="12"/>
      <c r="G20" s="3">
        <f>SUM(G16:G19)</f>
        <v>97244</v>
      </c>
    </row>
    <row r="21" spans="5:7" s="2" customFormat="1" ht="15">
      <c r="E21" s="3"/>
      <c r="F21" s="12"/>
      <c r="G21" s="32"/>
    </row>
    <row r="22" spans="2:7" s="2" customFormat="1" ht="15">
      <c r="B22" s="2" t="s">
        <v>55</v>
      </c>
      <c r="E22" s="3">
        <f>809+3384</f>
        <v>4193</v>
      </c>
      <c r="F22" s="12"/>
      <c r="G22" s="32">
        <v>-9551</v>
      </c>
    </row>
    <row r="23" spans="2:7" s="2" customFormat="1" ht="15">
      <c r="B23" s="2" t="s">
        <v>56</v>
      </c>
      <c r="E23" s="4">
        <f>14728-16922</f>
        <v>-2194</v>
      </c>
      <c r="F23" s="12"/>
      <c r="G23" s="33">
        <v>16466</v>
      </c>
    </row>
    <row r="24" spans="2:7" s="2" customFormat="1" ht="15.75">
      <c r="B24" s="6" t="s">
        <v>64</v>
      </c>
      <c r="E24" s="13">
        <f>SUM(E20:E23)</f>
        <v>113181</v>
      </c>
      <c r="F24" s="12"/>
      <c r="G24" s="13">
        <f>SUM(G20:G23)</f>
        <v>104159</v>
      </c>
    </row>
    <row r="25" spans="2:7" s="2" customFormat="1" ht="15">
      <c r="B25" s="2" t="s">
        <v>86</v>
      </c>
      <c r="E25" s="13">
        <v>-11389</v>
      </c>
      <c r="F25" s="12"/>
      <c r="G25" s="32">
        <v>-16169</v>
      </c>
    </row>
    <row r="26" spans="5:7" s="2" customFormat="1" ht="15">
      <c r="E26" s="22">
        <f>SUM(E24:E25)</f>
        <v>101792</v>
      </c>
      <c r="F26" s="12"/>
      <c r="G26" s="22">
        <f>SUM(G24:G25)</f>
        <v>87990</v>
      </c>
    </row>
    <row r="27" spans="5:7" s="2" customFormat="1" ht="15">
      <c r="E27" s="3"/>
      <c r="F27" s="12"/>
      <c r="G27" s="32"/>
    </row>
    <row r="28" spans="1:7" s="2" customFormat="1" ht="15.75">
      <c r="A28" s="6" t="s">
        <v>57</v>
      </c>
      <c r="B28" s="6"/>
      <c r="C28" s="6"/>
      <c r="D28" s="6"/>
      <c r="E28" s="3"/>
      <c r="F28" s="12"/>
      <c r="G28" s="32"/>
    </row>
    <row r="29" spans="5:7" s="2" customFormat="1" ht="15">
      <c r="E29" s="3"/>
      <c r="F29" s="12"/>
      <c r="G29" s="32"/>
    </row>
    <row r="30" spans="5:7" s="2" customFormat="1" ht="15">
      <c r="E30" s="3"/>
      <c r="F30" s="12"/>
      <c r="G30" s="32"/>
    </row>
    <row r="31" spans="2:7" s="2" customFormat="1" ht="15">
      <c r="B31" s="2" t="s">
        <v>21</v>
      </c>
      <c r="E31" s="3">
        <f>-48881+40726</f>
        <v>-8155</v>
      </c>
      <c r="F31" s="12"/>
      <c r="G31" s="32">
        <f>-59294+28458</f>
        <v>-30836</v>
      </c>
    </row>
    <row r="32" spans="2:7" s="2" customFormat="1" ht="15">
      <c r="B32" s="2" t="s">
        <v>67</v>
      </c>
      <c r="E32" s="22">
        <f>SUM(E26:E31)</f>
        <v>93637</v>
      </c>
      <c r="F32" s="12">
        <v>104561</v>
      </c>
      <c r="G32" s="22">
        <f>SUM(G26:G31)</f>
        <v>57154</v>
      </c>
    </row>
    <row r="33" spans="5:7" s="2" customFormat="1" ht="15">
      <c r="E33" s="3"/>
      <c r="F33" s="12"/>
      <c r="G33" s="32"/>
    </row>
    <row r="34" spans="1:7" s="2" customFormat="1" ht="15.75">
      <c r="A34" s="6" t="s">
        <v>58</v>
      </c>
      <c r="B34" s="6"/>
      <c r="C34" s="6"/>
      <c r="D34" s="6"/>
      <c r="E34" s="3"/>
      <c r="F34" s="12"/>
      <c r="G34" s="32"/>
    </row>
    <row r="35" spans="5:7" s="2" customFormat="1" ht="15">
      <c r="E35" s="3"/>
      <c r="F35" s="12"/>
      <c r="G35" s="32"/>
    </row>
    <row r="36" spans="2:7" s="2" customFormat="1" ht="15" hidden="1">
      <c r="B36" s="2" t="s">
        <v>59</v>
      </c>
      <c r="E36" s="3">
        <v>0</v>
      </c>
      <c r="F36" s="12"/>
      <c r="G36" s="32">
        <v>0</v>
      </c>
    </row>
    <row r="37" spans="2:7" s="2" customFormat="1" ht="15">
      <c r="B37" s="2" t="s">
        <v>84</v>
      </c>
      <c r="E37" s="3">
        <v>0</v>
      </c>
      <c r="F37" s="12"/>
      <c r="G37" s="32">
        <v>-4024</v>
      </c>
    </row>
    <row r="38" spans="2:7" s="2" customFormat="1" ht="15">
      <c r="B38" s="2" t="s">
        <v>114</v>
      </c>
      <c r="E38" s="3">
        <v>-27076</v>
      </c>
      <c r="F38" s="12"/>
      <c r="G38" s="32">
        <v>-20307</v>
      </c>
    </row>
    <row r="39" spans="2:7" s="2" customFormat="1" ht="15">
      <c r="B39" s="2" t="s">
        <v>60</v>
      </c>
      <c r="E39" s="22">
        <f>SUM(E36:E38)</f>
        <v>-27076</v>
      </c>
      <c r="F39" s="12"/>
      <c r="G39" s="22">
        <f>SUM(G36:G38)</f>
        <v>-24331</v>
      </c>
    </row>
    <row r="40" spans="5:7" s="2" customFormat="1" ht="15">
      <c r="E40" s="3"/>
      <c r="F40" s="12"/>
      <c r="G40" s="32"/>
    </row>
    <row r="41" spans="1:7" s="2" customFormat="1" ht="15.75">
      <c r="A41" s="6" t="s">
        <v>68</v>
      </c>
      <c r="B41" s="6"/>
      <c r="C41" s="6"/>
      <c r="D41" s="6"/>
      <c r="E41" s="3">
        <f>E32+E39</f>
        <v>66561</v>
      </c>
      <c r="F41" s="12"/>
      <c r="G41" s="3">
        <f>G32+G39</f>
        <v>32823</v>
      </c>
    </row>
    <row r="42" spans="1:7" s="2" customFormat="1" ht="15.75">
      <c r="A42" s="6" t="s">
        <v>72</v>
      </c>
      <c r="B42" s="6"/>
      <c r="C42" s="6"/>
      <c r="D42" s="6"/>
      <c r="E42" s="3">
        <v>0</v>
      </c>
      <c r="F42" s="12"/>
      <c r="G42" s="32">
        <v>0</v>
      </c>
    </row>
    <row r="43" spans="1:7" s="2" customFormat="1" ht="15.75">
      <c r="A43" s="6" t="s">
        <v>61</v>
      </c>
      <c r="B43" s="6"/>
      <c r="C43" s="6"/>
      <c r="D43" s="6"/>
      <c r="E43" s="3">
        <v>402754</v>
      </c>
      <c r="F43" s="12"/>
      <c r="G43" s="32">
        <v>315256</v>
      </c>
    </row>
    <row r="44" spans="1:7" s="2" customFormat="1" ht="16.5" thickBot="1">
      <c r="A44" s="6" t="s">
        <v>69</v>
      </c>
      <c r="B44" s="6"/>
      <c r="C44" s="6"/>
      <c r="D44" s="6"/>
      <c r="E44" s="14">
        <f>SUM(E41:E43)</f>
        <v>469315</v>
      </c>
      <c r="F44" s="12"/>
      <c r="G44" s="14">
        <f>SUM(G41:G43)</f>
        <v>348079</v>
      </c>
    </row>
    <row r="45" spans="5:7" s="2" customFormat="1" ht="15">
      <c r="E45" s="3"/>
      <c r="F45" s="12"/>
      <c r="G45" s="32"/>
    </row>
    <row r="46" spans="1:6" s="2" customFormat="1" ht="15">
      <c r="A46" s="2" t="s">
        <v>85</v>
      </c>
      <c r="F46" s="12"/>
    </row>
    <row r="47" spans="5:7" s="2" customFormat="1" ht="15">
      <c r="E47" s="3"/>
      <c r="F47" s="12"/>
      <c r="G47" s="32"/>
    </row>
    <row r="48" spans="2:7" s="2" customFormat="1" ht="15">
      <c r="B48" s="2" t="s">
        <v>62</v>
      </c>
      <c r="E48" s="3">
        <v>49433</v>
      </c>
      <c r="F48" s="12"/>
      <c r="G48" s="32">
        <v>19546</v>
      </c>
    </row>
    <row r="49" spans="2:7" s="2" customFormat="1" ht="15">
      <c r="B49" s="2" t="s">
        <v>63</v>
      </c>
      <c r="E49" s="3">
        <v>419882</v>
      </c>
      <c r="F49" s="12"/>
      <c r="G49" s="32">
        <v>328533</v>
      </c>
    </row>
    <row r="50" spans="5:7" s="2" customFormat="1" ht="15.75" thickBot="1">
      <c r="E50" s="14">
        <f>SUM(E48:E49)</f>
        <v>469315</v>
      </c>
      <c r="F50" s="12"/>
      <c r="G50" s="14">
        <f>SUM(G48:G49)</f>
        <v>348079</v>
      </c>
    </row>
    <row r="51" spans="4:6" ht="12.75">
      <c r="D51"/>
      <c r="E51" s="1"/>
      <c r="F51" s="21"/>
    </row>
    <row r="52" spans="1:6" ht="15">
      <c r="A52" s="2" t="s">
        <v>65</v>
      </c>
      <c r="B52" s="2"/>
      <c r="C52" s="2"/>
      <c r="D52" s="2"/>
      <c r="E52" s="3"/>
      <c r="F52" s="21"/>
    </row>
    <row r="53" spans="1:6" ht="15">
      <c r="A53" s="2" t="s">
        <v>91</v>
      </c>
      <c r="B53" s="2"/>
      <c r="C53" s="2"/>
      <c r="D53" s="2"/>
      <c r="E53" s="3"/>
      <c r="F53" s="21"/>
    </row>
    <row r="54" spans="4:6" ht="12.75">
      <c r="D54"/>
      <c r="E54" s="17"/>
      <c r="F54"/>
    </row>
    <row r="55" spans="5:8" ht="12.75">
      <c r="E55" s="28">
        <f>E44-E50</f>
        <v>0</v>
      </c>
      <c r="G55" s="28">
        <f>G44-G50</f>
        <v>0</v>
      </c>
      <c r="H55" s="48"/>
    </row>
    <row r="57" ht="12.75">
      <c r="C57" s="45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300" verticalDpi="300" orientation="portrait" paperSize="9" scale="8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Finance Department NCB Holdin</cp:lastModifiedBy>
  <cp:lastPrinted>2004-08-20T10:16:44Z</cp:lastPrinted>
  <dcterms:created xsi:type="dcterms:W3CDTF">2002-10-14T00:06:59Z</dcterms:created>
  <dcterms:modified xsi:type="dcterms:W3CDTF">2003-02-15T06:42:52Z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